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2b4efe59361d106/Desktop/"/>
    </mc:Choice>
  </mc:AlternateContent>
  <xr:revisionPtr revIDLastSave="3" documentId="8_{C9F56D2C-ED70-43C6-9196-4B52E948A6EC}" xr6:coauthVersionLast="47" xr6:coauthVersionMax="47" xr10:uidLastSave="{3178CCD9-FE49-4542-B9D2-C7CC351CB9E8}"/>
  <bookViews>
    <workbookView xWindow="20" yWindow="380" windowWidth="24940" windowHeight="15900" xr2:uid="{7846A417-B6D4-4AC8-8242-1BABDB5362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<sst xmlns="http://schemas.openxmlformats.org/spreadsheetml/2006/main" count="351" uniqueCount="162">
  <si>
    <t>Circular Keys Chorus</t>
  </si>
  <si>
    <t>Anderson</t>
  </si>
  <si>
    <t>Pippa</t>
  </si>
  <si>
    <t>pippaand@yahoo.com</t>
  </si>
  <si>
    <t>+61412154936</t>
  </si>
  <si>
    <t>She/her</t>
  </si>
  <si>
    <t>No</t>
  </si>
  <si>
    <t>Baritone</t>
  </si>
  <si>
    <t>Event Registration - SAA Member</t>
  </si>
  <si>
    <t>Do Rozario</t>
  </si>
  <si>
    <t>Jenny</t>
  </si>
  <si>
    <t>Jendoro@hotmail.com</t>
  </si>
  <si>
    <t>0433145107</t>
  </si>
  <si>
    <t>Bass</t>
  </si>
  <si>
    <t>Yes</t>
  </si>
  <si>
    <t>Tango</t>
  </si>
  <si>
    <t>Dwyer</t>
  </si>
  <si>
    <t>Vicki</t>
  </si>
  <si>
    <t>vicki@dwyer.net</t>
  </si>
  <si>
    <t>0407 777 355</t>
  </si>
  <si>
    <t>Lead</t>
  </si>
  <si>
    <t>Alouette</t>
  </si>
  <si>
    <t>Kaitlyn</t>
  </si>
  <si>
    <t>kaitlyn@dwyer.net</t>
  </si>
  <si>
    <t>0400 437 900</t>
  </si>
  <si>
    <t>Kaity</t>
  </si>
  <si>
    <t>Edwards</t>
  </si>
  <si>
    <t>Emma</t>
  </si>
  <si>
    <t>Emty21@hotmail.com</t>
  </si>
  <si>
    <t>0410618075</t>
  </si>
  <si>
    <t>Forbes</t>
  </si>
  <si>
    <t>Crystal</t>
  </si>
  <si>
    <t>crystal.forbes@bigpond.com</t>
  </si>
  <si>
    <t>0408723772</t>
  </si>
  <si>
    <t>Foulke</t>
  </si>
  <si>
    <t>Jessica</t>
  </si>
  <si>
    <t>j-fo75@hotmail.com</t>
  </si>
  <si>
    <t>0414344128</t>
  </si>
  <si>
    <t>Tenor</t>
  </si>
  <si>
    <t>Fuller</t>
  </si>
  <si>
    <t>Betty</t>
  </si>
  <si>
    <t>panajota57@hotmail.com</t>
  </si>
  <si>
    <t>0422589228</t>
  </si>
  <si>
    <t>Kephi</t>
  </si>
  <si>
    <t>Groeschel</t>
  </si>
  <si>
    <t>Daniela</t>
  </si>
  <si>
    <t>danielagroeschel@gmx.net</t>
  </si>
  <si>
    <t>0421404474</t>
  </si>
  <si>
    <t>Gurto</t>
  </si>
  <si>
    <t>Frances</t>
  </si>
  <si>
    <t>fgurto@gmail.com</t>
  </si>
  <si>
    <t>0407448730</t>
  </si>
  <si>
    <t>Harris</t>
  </si>
  <si>
    <t>Anne</t>
  </si>
  <si>
    <t>harrisfair@gmail.com</t>
  </si>
  <si>
    <t>0431862071</t>
  </si>
  <si>
    <t>Jenkins</t>
  </si>
  <si>
    <t>Diane</t>
  </si>
  <si>
    <t>dianejenkins532@gmail.com</t>
  </si>
  <si>
    <t>0417060491</t>
  </si>
  <si>
    <t>Alouette Quartet</t>
  </si>
  <si>
    <t>Kamenyitzky</t>
  </si>
  <si>
    <t>Inese</t>
  </si>
  <si>
    <t>inese@kamenyitzky.com.au</t>
  </si>
  <si>
    <t>0409 365 909</t>
  </si>
  <si>
    <t>TANGO</t>
  </si>
  <si>
    <t>Kelly</t>
  </si>
  <si>
    <t>Susan</t>
  </si>
  <si>
    <t>susanjkelly@optusnet.com.au</t>
  </si>
  <si>
    <t>0400041541</t>
  </si>
  <si>
    <t>Kendall</t>
  </si>
  <si>
    <t>Kaye</t>
  </si>
  <si>
    <t>colinkaye7@bigpond.com</t>
  </si>
  <si>
    <t>0416236572</t>
  </si>
  <si>
    <t>Kaye Kendall</t>
  </si>
  <si>
    <t>Kumar</t>
  </si>
  <si>
    <t>Jennifer</t>
  </si>
  <si>
    <t>jenkumar74@yahoo.com.au</t>
  </si>
  <si>
    <t>0416173465</t>
  </si>
  <si>
    <t>Masters</t>
  </si>
  <si>
    <t>Jane</t>
  </si>
  <si>
    <t>missjane_conner@yahoo.com.au</t>
  </si>
  <si>
    <t>0421168245</t>
  </si>
  <si>
    <t>Moessis</t>
  </si>
  <si>
    <t>Rachael</t>
  </si>
  <si>
    <t>rachmoe63@gmail.com</t>
  </si>
  <si>
    <t>0425213693</t>
  </si>
  <si>
    <t>Perry</t>
  </si>
  <si>
    <t>Liz</t>
  </si>
  <si>
    <t>lizzyperrywindhorst@gmail.com</t>
  </si>
  <si>
    <t>0410413393</t>
  </si>
  <si>
    <t>Rosenblum</t>
  </si>
  <si>
    <t>Sue</t>
  </si>
  <si>
    <t>wazandsue@bigpond.com</t>
  </si>
  <si>
    <t>+61408621332</t>
  </si>
  <si>
    <t>Thompson</t>
  </si>
  <si>
    <t>amthompson@live.com.au</t>
  </si>
  <si>
    <t>0414468210</t>
  </si>
  <si>
    <t>Vitali-Alchin</t>
  </si>
  <si>
    <t>Linda</t>
  </si>
  <si>
    <t>vitalialchin@gmail.com</t>
  </si>
  <si>
    <t>0412754473</t>
  </si>
  <si>
    <t>Ware</t>
  </si>
  <si>
    <t>Kathleen</t>
  </si>
  <si>
    <t>kware@bigpond.net.au</t>
  </si>
  <si>
    <t>0417485049</t>
  </si>
  <si>
    <t>Kath</t>
  </si>
  <si>
    <t>Winter</t>
  </si>
  <si>
    <t>Szwinter@hotmail.com</t>
  </si>
  <si>
    <t>0412219641</t>
  </si>
  <si>
    <t>WITT</t>
  </si>
  <si>
    <t>MAREA</t>
  </si>
  <si>
    <t>Mareawitt@hotmail.com</t>
  </si>
  <si>
    <t>+61410604411</t>
  </si>
  <si>
    <t>Marea</t>
  </si>
  <si>
    <t>Wolfenden</t>
  </si>
  <si>
    <t>Cheryl</t>
  </si>
  <si>
    <t>cheryl.wolfenden@gmail.com</t>
  </si>
  <si>
    <t>+61408581697</t>
  </si>
  <si>
    <t>Chorus name</t>
  </si>
  <si>
    <t>Last Name</t>
  </si>
  <si>
    <t>First Name</t>
  </si>
  <si>
    <t>Email Address</t>
  </si>
  <si>
    <t>Mobile Phone Number</t>
  </si>
  <si>
    <t>What pronouns apply to you?</t>
  </si>
  <si>
    <t>Include on lanyard?</t>
  </si>
  <si>
    <t>Preferred name (if different from First name)</t>
  </si>
  <si>
    <t>[Dual members only] Other chorus</t>
  </si>
  <si>
    <t>Voice Part</t>
  </si>
  <si>
    <t>Are you in a competing quartet?</t>
  </si>
  <si>
    <t>Name of competing quartet (if applicable)</t>
  </si>
  <si>
    <t>Admission Item</t>
  </si>
  <si>
    <t>Last Registration Date (GMT+10:00) Australia Eastern Standard Time [Sydney]</t>
  </si>
  <si>
    <t>Robinson</t>
  </si>
  <si>
    <t>Susannah</t>
  </si>
  <si>
    <t>susannah.robinson@iinet.net.au</t>
  </si>
  <si>
    <t>0412757344</t>
  </si>
  <si>
    <t>Churchward</t>
  </si>
  <si>
    <t>Courtney</t>
  </si>
  <si>
    <t>courtneychurchward@outllook.com</t>
  </si>
  <si>
    <t>0452399391</t>
  </si>
  <si>
    <t>Allegra</t>
  </si>
  <si>
    <t>LUTZ</t>
  </si>
  <si>
    <t>CAROL</t>
  </si>
  <si>
    <t>incazo@bigpond.net.au</t>
  </si>
  <si>
    <t>0438552366</t>
  </si>
  <si>
    <t>Gray</t>
  </si>
  <si>
    <t>sgray_61@hotmail.com</t>
  </si>
  <si>
    <t>+616423715940</t>
  </si>
  <si>
    <t>Mantova</t>
  </si>
  <si>
    <t>Verne</t>
  </si>
  <si>
    <t>vernem2@bigpond.com</t>
  </si>
  <si>
    <t>0407153824</t>
  </si>
  <si>
    <t>Morris</t>
  </si>
  <si>
    <t>Barbara</t>
  </si>
  <si>
    <t>barbaramorris1@bigpond.com</t>
  </si>
  <si>
    <t>0407783595</t>
  </si>
  <si>
    <t>Prefer not to say</t>
  </si>
  <si>
    <t>Senior</t>
  </si>
  <si>
    <t>jasenior@hotmail.com</t>
  </si>
  <si>
    <t>0411430031</t>
  </si>
  <si>
    <t>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</si>
</sst>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49" fontId="1" fillId="0" borderId="0" xfId="0" quotePrefix="1" applyNumberFormat="1" applyFont="1"/>
    <xf numFmtId="22" fontId="1" fillId="0" borderId="0" xfId="0" applyNumberFormat="1" applyFont="1"/>
    <xf numFmtId="49" fontId="1" fillId="2" borderId="0" xfId="0" applyNumberFormat="1" applyFont="1" applyFill="1"/>
    <xf numFmtId="22" fontId="1" fillId="2" borderId="0" xfId="0" applyNumberFormat="1" applyFont="1" applyFill="1"/>
    <xf numFmtId="49" fontId="1" fillId="2" borderId="0" xfId="0" quotePrefix="1" applyNumberFormat="1" applyFont="1" applyFill="1"/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6F07-F6D0-4DCA-9D29-2FF1147FA77A}">
  <dimension ref="A1:N34"/>
  <sheetViews>
    <sheetView tabSelected="1" workbookViewId="0">
      <selection activeCell="D36" sqref="D36"/>
    </sheetView>
  </sheetViews>
  <sheetFormatPr defaultRowHeight="14.5" x14ac:dyDescent="0.35"/>
  <cols>
    <col min="1" max="1" width="20.26953125" bestFit="1" customWidth="1"/>
    <col min="2" max="2" width="12.7265625" bestFit="1" customWidth="1"/>
    <col min="3" max="3" width="9.26953125" bestFit="1" customWidth="1"/>
    <col min="4" max="4" width="32.7265625" bestFit="1" customWidth="1"/>
    <col min="5" max="5" width="14.81640625" bestFit="1" customWidth="1"/>
    <col min="14" max="14" width="17.81640625" bestFit="1" customWidth="1"/>
  </cols>
  <sheetData>
    <row r="1" spans="1:14" ht="17" x14ac:dyDescent="0.35">
      <c r="A1" s="7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7" t="s">
        <v>126</v>
      </c>
      <c r="I1" s="7" t="s">
        <v>127</v>
      </c>
      <c r="J1" s="7" t="s">
        <v>128</v>
      </c>
      <c r="K1" s="7" t="s">
        <v>129</v>
      </c>
      <c r="L1" s="7" t="s">
        <v>130</v>
      </c>
      <c r="M1" s="7" t="s">
        <v>131</v>
      </c>
      <c r="N1" s="7" t="s">
        <v>132</v>
      </c>
    </row>
    <row r="2" spans="1:14" ht="15.5" x14ac:dyDescent="0.35">
      <c r="A2" s="4" t="s">
        <v>0</v>
      </c>
      <c r="B2" s="4" t="s">
        <v>1</v>
      </c>
      <c r="C2" s="4" t="s">
        <v>2</v>
      </c>
      <c r="D2" s="4" t="s">
        <v>3</v>
      </c>
      <c r="E2" s="6" t="s">
        <v>4</v>
      </c>
      <c r="F2" s="4" t="s">
        <v>5</v>
      </c>
      <c r="G2" s="4" t="s">
        <v>6</v>
      </c>
      <c r="H2" s="4"/>
      <c r="I2" s="4"/>
      <c r="J2" s="4" t="s">
        <v>7</v>
      </c>
      <c r="K2" s="4" t="s">
        <v>6</v>
      </c>
      <c r="L2" s="4"/>
      <c r="M2" s="4" t="s">
        <v>8</v>
      </c>
      <c r="N2" s="5">
        <f>DATE(2024,3,17)+TIME(14,25,9)</f>
        <v>45368.600798611114</v>
      </c>
    </row>
    <row r="3" spans="1:14" ht="15.5" x14ac:dyDescent="0.35">
      <c r="A3" s="1" t="s">
        <v>0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5</v>
      </c>
      <c r="G3" s="1" t="s">
        <v>14</v>
      </c>
      <c r="H3" s="1"/>
      <c r="I3" s="1"/>
      <c r="J3" s="1" t="s">
        <v>20</v>
      </c>
      <c r="K3" s="1" t="s">
        <v>14</v>
      </c>
      <c r="L3" s="1" t="s">
        <v>141</v>
      </c>
      <c r="M3" s="1" t="s">
        <v>8</v>
      </c>
      <c r="N3" s="3">
        <f>DATE(2024,4,19)+TIME(22,51,37)</f>
        <v>45401.952511574076</v>
      </c>
    </row>
    <row r="4" spans="1:14" ht="15.5" x14ac:dyDescent="0.35">
      <c r="A4" s="4" t="s">
        <v>0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5</v>
      </c>
      <c r="G4" s="4"/>
      <c r="H4" s="4"/>
      <c r="I4" s="4"/>
      <c r="J4" s="4" t="s">
        <v>13</v>
      </c>
      <c r="K4" s="4" t="s">
        <v>14</v>
      </c>
      <c r="L4" s="4" t="s">
        <v>15</v>
      </c>
      <c r="M4" s="4" t="s">
        <v>8</v>
      </c>
      <c r="N4" s="5">
        <f>DATE(2024,3,3)+TIME(22,34,45)</f>
        <v>45354.940798611111</v>
      </c>
    </row>
    <row r="5" spans="1:14" ht="15.5" x14ac:dyDescent="0.35">
      <c r="A5" s="1" t="s">
        <v>0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5</v>
      </c>
      <c r="G5" s="1" t="s">
        <v>6</v>
      </c>
      <c r="H5" s="1" t="s">
        <v>17</v>
      </c>
      <c r="I5" s="1"/>
      <c r="J5" s="1" t="s">
        <v>20</v>
      </c>
      <c r="K5" s="1" t="s">
        <v>14</v>
      </c>
      <c r="L5" s="1" t="s">
        <v>21</v>
      </c>
      <c r="M5" s="1" t="s">
        <v>8</v>
      </c>
      <c r="N5" s="3">
        <f>DATE(2024,3,17)+TIME(11,8,25)</f>
        <v>45368.464178240742</v>
      </c>
    </row>
    <row r="6" spans="1:14" ht="15.5" x14ac:dyDescent="0.35">
      <c r="A6" s="4" t="s">
        <v>0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5</v>
      </c>
      <c r="G6" s="4" t="s">
        <v>14</v>
      </c>
      <c r="H6" s="4" t="s">
        <v>25</v>
      </c>
      <c r="I6" s="4"/>
      <c r="J6" s="4" t="s">
        <v>7</v>
      </c>
      <c r="K6" s="4" t="s">
        <v>14</v>
      </c>
      <c r="L6" s="4" t="s">
        <v>21</v>
      </c>
      <c r="M6" s="4" t="s">
        <v>8</v>
      </c>
      <c r="N6" s="5">
        <f>DATE(2024,3,17)+TIME(10,53,29)</f>
        <v>45368.45380787037</v>
      </c>
    </row>
    <row r="7" spans="1:14" ht="15.5" x14ac:dyDescent="0.35">
      <c r="A7" s="1" t="s">
        <v>0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5</v>
      </c>
      <c r="G7" s="1" t="s">
        <v>6</v>
      </c>
      <c r="H7" s="1"/>
      <c r="I7" s="1"/>
      <c r="J7" s="1" t="s">
        <v>20</v>
      </c>
      <c r="K7" s="1" t="s">
        <v>6</v>
      </c>
      <c r="L7" s="1"/>
      <c r="M7" s="1" t="s">
        <v>8</v>
      </c>
      <c r="N7" s="3">
        <f>DATE(2024,3,13)+TIME(9,55,49)</f>
        <v>45364.413761574076</v>
      </c>
    </row>
    <row r="8" spans="1:14" ht="15.5" x14ac:dyDescent="0.35">
      <c r="A8" s="4" t="s">
        <v>0</v>
      </c>
      <c r="B8" s="4" t="s">
        <v>30</v>
      </c>
      <c r="C8" s="4" t="s">
        <v>31</v>
      </c>
      <c r="D8" s="4" t="s">
        <v>32</v>
      </c>
      <c r="E8" s="4" t="s">
        <v>33</v>
      </c>
      <c r="F8" s="4" t="s">
        <v>5</v>
      </c>
      <c r="G8" s="4" t="s">
        <v>6</v>
      </c>
      <c r="H8" s="4"/>
      <c r="I8" s="4"/>
      <c r="J8" s="4" t="s">
        <v>13</v>
      </c>
      <c r="K8" s="4" t="s">
        <v>14</v>
      </c>
      <c r="L8" s="4" t="s">
        <v>21</v>
      </c>
      <c r="M8" s="4" t="s">
        <v>8</v>
      </c>
      <c r="N8" s="5">
        <f>DATE(2024,3,17)+TIME(9,1,50)</f>
        <v>45368.376273148147</v>
      </c>
    </row>
    <row r="9" spans="1:14" ht="15.5" x14ac:dyDescent="0.35">
      <c r="A9" s="1" t="s">
        <v>0</v>
      </c>
      <c r="B9" s="1" t="s">
        <v>34</v>
      </c>
      <c r="C9" s="1" t="s">
        <v>35</v>
      </c>
      <c r="D9" s="1" t="s">
        <v>36</v>
      </c>
      <c r="E9" s="1" t="s">
        <v>37</v>
      </c>
      <c r="F9" s="1" t="s">
        <v>5</v>
      </c>
      <c r="G9" s="1" t="s">
        <v>6</v>
      </c>
      <c r="H9" s="1"/>
      <c r="I9" s="1"/>
      <c r="J9" s="1" t="s">
        <v>38</v>
      </c>
      <c r="K9" s="1" t="s">
        <v>6</v>
      </c>
      <c r="L9" s="1"/>
      <c r="M9" s="1" t="s">
        <v>8</v>
      </c>
      <c r="N9" s="3">
        <f>DATE(2024,3,1)+TIME(12,4,3)</f>
        <v>45352.502812500003</v>
      </c>
    </row>
    <row r="10" spans="1:14" ht="15.5" x14ac:dyDescent="0.35">
      <c r="A10" s="4" t="s">
        <v>0</v>
      </c>
      <c r="B10" s="4" t="s">
        <v>39</v>
      </c>
      <c r="C10" s="4" t="s">
        <v>40</v>
      </c>
      <c r="D10" s="4" t="s">
        <v>41</v>
      </c>
      <c r="E10" s="4" t="s">
        <v>42</v>
      </c>
      <c r="F10" s="4" t="s">
        <v>5</v>
      </c>
      <c r="G10" s="4"/>
      <c r="H10" s="4"/>
      <c r="I10" s="4"/>
      <c r="J10" s="4" t="s">
        <v>13</v>
      </c>
      <c r="K10" s="4" t="s">
        <v>14</v>
      </c>
      <c r="L10" s="4" t="s">
        <v>43</v>
      </c>
      <c r="M10" s="4" t="s">
        <v>8</v>
      </c>
      <c r="N10" s="5">
        <f>DATE(2024,3,14)+TIME(12,25,45)</f>
        <v>45365.517881944441</v>
      </c>
    </row>
    <row r="11" spans="1:14" ht="15.5" x14ac:dyDescent="0.35">
      <c r="A11" s="1" t="s">
        <v>0</v>
      </c>
      <c r="B11" s="1" t="s">
        <v>146</v>
      </c>
      <c r="C11" s="1" t="s">
        <v>67</v>
      </c>
      <c r="D11" s="1" t="s">
        <v>147</v>
      </c>
      <c r="E11" s="2" t="s">
        <v>148</v>
      </c>
      <c r="F11" s="1" t="s">
        <v>5</v>
      </c>
      <c r="G11" s="1"/>
      <c r="H11" s="1" t="s">
        <v>92</v>
      </c>
      <c r="I11" s="1"/>
      <c r="J11" s="1" t="s">
        <v>13</v>
      </c>
      <c r="K11" s="1" t="s">
        <v>6</v>
      </c>
      <c r="L11" s="1"/>
      <c r="M11" s="1" t="s">
        <v>8</v>
      </c>
      <c r="N11" s="3">
        <f>DATE(2024,4,25)+TIME(14,11,19)</f>
        <v>45407.591192129628</v>
      </c>
    </row>
    <row r="12" spans="1:14" ht="15.5" x14ac:dyDescent="0.35">
      <c r="A12" s="4" t="s">
        <v>0</v>
      </c>
      <c r="B12" s="4" t="s">
        <v>44</v>
      </c>
      <c r="C12" s="4" t="s">
        <v>45</v>
      </c>
      <c r="D12" s="4" t="s">
        <v>46</v>
      </c>
      <c r="E12" s="4" t="s">
        <v>47</v>
      </c>
      <c r="F12" s="4" t="s">
        <v>5</v>
      </c>
      <c r="G12" s="4" t="s">
        <v>6</v>
      </c>
      <c r="H12" s="4"/>
      <c r="I12" s="4"/>
      <c r="J12" s="4" t="s">
        <v>20</v>
      </c>
      <c r="K12" s="4" t="s">
        <v>6</v>
      </c>
      <c r="L12" s="4"/>
      <c r="M12" s="4" t="s">
        <v>8</v>
      </c>
      <c r="N12" s="5">
        <f>DATE(2024,3,18)+TIME(21,14,41)</f>
        <v>45369.885196759256</v>
      </c>
    </row>
    <row r="13" spans="1:14" ht="15.5" x14ac:dyDescent="0.35">
      <c r="A13" s="1" t="s">
        <v>0</v>
      </c>
      <c r="B13" s="1" t="s">
        <v>48</v>
      </c>
      <c r="C13" s="1" t="s">
        <v>49</v>
      </c>
      <c r="D13" s="1" t="s">
        <v>50</v>
      </c>
      <c r="E13" s="1" t="s">
        <v>51</v>
      </c>
      <c r="F13" s="1" t="s">
        <v>5</v>
      </c>
      <c r="G13" s="1"/>
      <c r="H13" s="1"/>
      <c r="I13" s="1"/>
      <c r="J13" s="1" t="s">
        <v>7</v>
      </c>
      <c r="K13" s="1" t="s">
        <v>6</v>
      </c>
      <c r="L13" s="1"/>
      <c r="M13" s="1" t="s">
        <v>8</v>
      </c>
      <c r="N13" s="3">
        <f>DATE(2024,3,17)+TIME(12,57,45)</f>
        <v>45368.54010416667</v>
      </c>
    </row>
    <row r="14" spans="1:14" ht="15.5" x14ac:dyDescent="0.35">
      <c r="A14" s="4" t="s">
        <v>0</v>
      </c>
      <c r="B14" s="4" t="s">
        <v>52</v>
      </c>
      <c r="C14" s="4" t="s">
        <v>53</v>
      </c>
      <c r="D14" s="4" t="s">
        <v>54</v>
      </c>
      <c r="E14" s="4" t="s">
        <v>55</v>
      </c>
      <c r="F14" s="4" t="s">
        <v>5</v>
      </c>
      <c r="G14" s="4" t="s">
        <v>6</v>
      </c>
      <c r="H14" s="4"/>
      <c r="I14" s="4"/>
      <c r="J14" s="4" t="s">
        <v>7</v>
      </c>
      <c r="K14" s="4" t="s">
        <v>6</v>
      </c>
      <c r="L14" s="4"/>
      <c r="M14" s="4" t="s">
        <v>8</v>
      </c>
      <c r="N14" s="5">
        <f>DATE(2024,3,17)+TIME(17,47,3)</f>
        <v>45368.741006944445</v>
      </c>
    </row>
    <row r="15" spans="1:14" ht="15.5" x14ac:dyDescent="0.35">
      <c r="A15" s="1" t="s">
        <v>0</v>
      </c>
      <c r="B15" s="1" t="s">
        <v>56</v>
      </c>
      <c r="C15" s="1" t="s">
        <v>57</v>
      </c>
      <c r="D15" s="1" t="s">
        <v>58</v>
      </c>
      <c r="E15" s="1" t="s">
        <v>59</v>
      </c>
      <c r="F15" s="1"/>
      <c r="G15" s="1" t="s">
        <v>6</v>
      </c>
      <c r="H15" s="1"/>
      <c r="I15" s="1"/>
      <c r="J15" s="1" t="s">
        <v>38</v>
      </c>
      <c r="K15" s="1" t="s">
        <v>14</v>
      </c>
      <c r="L15" s="1" t="s">
        <v>60</v>
      </c>
      <c r="M15" s="1" t="s">
        <v>8</v>
      </c>
      <c r="N15" s="3">
        <f>DATE(2024,3,13)+TIME(13,10,25)</f>
        <v>45364.548900462964</v>
      </c>
    </row>
    <row r="16" spans="1:14" ht="15.5" x14ac:dyDescent="0.35">
      <c r="A16" s="4" t="s">
        <v>0</v>
      </c>
      <c r="B16" s="4" t="s">
        <v>61</v>
      </c>
      <c r="C16" s="4" t="s">
        <v>62</v>
      </c>
      <c r="D16" s="4" t="s">
        <v>63</v>
      </c>
      <c r="E16" s="4" t="s">
        <v>64</v>
      </c>
      <c r="F16" s="4" t="s">
        <v>5</v>
      </c>
      <c r="G16" s="4" t="s">
        <v>6</v>
      </c>
      <c r="H16" s="4"/>
      <c r="I16" s="4"/>
      <c r="J16" s="4" t="s">
        <v>7</v>
      </c>
      <c r="K16" s="4" t="s">
        <v>14</v>
      </c>
      <c r="L16" s="4" t="s">
        <v>65</v>
      </c>
      <c r="M16" s="4" t="s">
        <v>8</v>
      </c>
      <c r="N16" s="5">
        <f>DATE(2024,3,7)+TIME(15,6,36)</f>
        <v>45358.629583333335</v>
      </c>
    </row>
    <row r="17" spans="1:14" ht="15.5" x14ac:dyDescent="0.35">
      <c r="A17" s="1" t="s">
        <v>0</v>
      </c>
      <c r="B17" s="1" t="s">
        <v>66</v>
      </c>
      <c r="C17" s="1" t="s">
        <v>67</v>
      </c>
      <c r="D17" s="1" t="s">
        <v>68</v>
      </c>
      <c r="E17" s="1" t="s">
        <v>69</v>
      </c>
      <c r="F17" s="1" t="s">
        <v>5</v>
      </c>
      <c r="G17" s="1" t="s">
        <v>6</v>
      </c>
      <c r="H17" s="1"/>
      <c r="I17" s="1"/>
      <c r="J17" s="1" t="s">
        <v>20</v>
      </c>
      <c r="K17" s="1" t="s">
        <v>6</v>
      </c>
      <c r="L17" s="1"/>
      <c r="M17" s="1" t="s">
        <v>8</v>
      </c>
      <c r="N17" s="3">
        <f>DATE(2024,3,25)+TIME(17,2,37)</f>
        <v>45376.710150462961</v>
      </c>
    </row>
    <row r="18" spans="1:14" ht="15.5" x14ac:dyDescent="0.35">
      <c r="A18" s="4" t="s">
        <v>0</v>
      </c>
      <c r="B18" s="4" t="s">
        <v>70</v>
      </c>
      <c r="C18" s="4" t="s">
        <v>71</v>
      </c>
      <c r="D18" s="4" t="s">
        <v>72</v>
      </c>
      <c r="E18" s="4" t="s">
        <v>73</v>
      </c>
      <c r="F18" s="4"/>
      <c r="G18" s="4"/>
      <c r="H18" s="4" t="s">
        <v>74</v>
      </c>
      <c r="I18" s="4"/>
      <c r="J18" s="4" t="s">
        <v>13</v>
      </c>
      <c r="K18" s="4" t="s">
        <v>6</v>
      </c>
      <c r="L18" s="4"/>
      <c r="M18" s="4" t="s">
        <v>8</v>
      </c>
      <c r="N18" s="5">
        <f>DATE(2024,3,5)+TIME(13,3,40)</f>
        <v>45356.544212962966</v>
      </c>
    </row>
    <row r="19" spans="1:14" ht="15.5" x14ac:dyDescent="0.35">
      <c r="A19" s="1" t="s">
        <v>0</v>
      </c>
      <c r="B19" s="1" t="s">
        <v>75</v>
      </c>
      <c r="C19" s="1" t="s">
        <v>76</v>
      </c>
      <c r="D19" s="1" t="s">
        <v>77</v>
      </c>
      <c r="E19" s="1" t="s">
        <v>78</v>
      </c>
      <c r="F19" s="1" t="s">
        <v>5</v>
      </c>
      <c r="G19" s="1" t="s">
        <v>14</v>
      </c>
      <c r="H19" s="1"/>
      <c r="I19" s="1"/>
      <c r="J19" s="1" t="s">
        <v>20</v>
      </c>
      <c r="K19" s="1" t="s">
        <v>6</v>
      </c>
      <c r="L19" s="1"/>
      <c r="M19" s="1" t="s">
        <v>8</v>
      </c>
      <c r="N19" s="3">
        <f>DATE(2024,3,17)+TIME(23,55,23)</f>
        <v>45368.996793981481</v>
      </c>
    </row>
    <row r="20" spans="1:14" ht="15.5" x14ac:dyDescent="0.35">
      <c r="A20" s="4" t="s">
        <v>0</v>
      </c>
      <c r="B20" s="4" t="s">
        <v>142</v>
      </c>
      <c r="C20" s="4" t="s">
        <v>143</v>
      </c>
      <c r="D20" s="4" t="s">
        <v>144</v>
      </c>
      <c r="E20" s="4" t="s">
        <v>145</v>
      </c>
      <c r="F20" s="4" t="s">
        <v>5</v>
      </c>
      <c r="G20" s="4" t="s">
        <v>14</v>
      </c>
      <c r="H20" s="4"/>
      <c r="I20" s="4"/>
      <c r="J20" s="4" t="s">
        <v>20</v>
      </c>
      <c r="K20" s="4" t="s">
        <v>6</v>
      </c>
      <c r="L20" s="4"/>
      <c r="M20" s="4" t="s">
        <v>8</v>
      </c>
      <c r="N20" s="5">
        <f>DATE(2024,4,19)+TIME(22,38,34)</f>
        <v>45401.943449074075</v>
      </c>
    </row>
    <row r="21" spans="1:14" ht="15.5" x14ac:dyDescent="0.35">
      <c r="A21" s="1" t="s">
        <v>0</v>
      </c>
      <c r="B21" s="1" t="s">
        <v>149</v>
      </c>
      <c r="C21" s="1" t="s">
        <v>150</v>
      </c>
      <c r="D21" s="1" t="s">
        <v>151</v>
      </c>
      <c r="E21" s="1" t="s">
        <v>152</v>
      </c>
      <c r="F21" s="1" t="s">
        <v>5</v>
      </c>
      <c r="G21" s="1"/>
      <c r="H21" s="1"/>
      <c r="I21" s="1"/>
      <c r="J21" s="1" t="s">
        <v>13</v>
      </c>
      <c r="K21" s="1" t="s">
        <v>6</v>
      </c>
      <c r="L21" s="1"/>
      <c r="M21" s="1" t="s">
        <v>8</v>
      </c>
      <c r="N21" s="3">
        <f>DATE(2024,4,25)+TIME(10,35,41)</f>
        <v>45407.441446759258</v>
      </c>
    </row>
    <row r="22" spans="1:14" ht="15.5" x14ac:dyDescent="0.35">
      <c r="A22" s="4" t="s">
        <v>0</v>
      </c>
      <c r="B22" s="4" t="s">
        <v>79</v>
      </c>
      <c r="C22" s="4" t="s">
        <v>80</v>
      </c>
      <c r="D22" s="4" t="s">
        <v>81</v>
      </c>
      <c r="E22" s="4" t="s">
        <v>82</v>
      </c>
      <c r="F22" s="4" t="s">
        <v>5</v>
      </c>
      <c r="G22" s="4" t="s">
        <v>6</v>
      </c>
      <c r="H22" s="4"/>
      <c r="I22" s="4"/>
      <c r="J22" s="4" t="s">
        <v>7</v>
      </c>
      <c r="K22" s="4" t="s">
        <v>14</v>
      </c>
      <c r="L22" s="4" t="s">
        <v>43</v>
      </c>
      <c r="M22" s="4" t="s">
        <v>8</v>
      </c>
      <c r="N22" s="5">
        <f>DATE(2024,3,17)+TIME(21,7,42)</f>
        <v>45368.880347222221</v>
      </c>
    </row>
    <row r="23" spans="1:14" ht="15.5" x14ac:dyDescent="0.35">
      <c r="A23" s="1" t="s">
        <v>0</v>
      </c>
      <c r="B23" s="1" t="s">
        <v>83</v>
      </c>
      <c r="C23" s="1" t="s">
        <v>84</v>
      </c>
      <c r="D23" s="1" t="s">
        <v>85</v>
      </c>
      <c r="E23" s="1" t="s">
        <v>86</v>
      </c>
      <c r="F23" s="1" t="s">
        <v>5</v>
      </c>
      <c r="G23" s="1" t="s">
        <v>6</v>
      </c>
      <c r="H23" s="1"/>
      <c r="I23" s="1"/>
      <c r="J23" s="1" t="s">
        <v>20</v>
      </c>
      <c r="K23" s="1" t="s">
        <v>14</v>
      </c>
      <c r="L23" s="1" t="s">
        <v>43</v>
      </c>
      <c r="M23" s="1" t="s">
        <v>8</v>
      </c>
      <c r="N23" s="3">
        <f>DATE(2024,3,15)+TIME(21,17,49)</f>
        <v>45366.887372685182</v>
      </c>
    </row>
    <row r="24" spans="1:14" ht="15.5" x14ac:dyDescent="0.35">
      <c r="A24" s="4" t="s">
        <v>0</v>
      </c>
      <c r="B24" s="4" t="s">
        <v>153</v>
      </c>
      <c r="C24" s="4" t="s">
        <v>154</v>
      </c>
      <c r="D24" s="4" t="s">
        <v>155</v>
      </c>
      <c r="E24" s="4" t="s">
        <v>156</v>
      </c>
      <c r="F24" s="4" t="s">
        <v>157</v>
      </c>
      <c r="G24" s="4" t="s">
        <v>6</v>
      </c>
      <c r="H24" s="4"/>
      <c r="I24" s="4"/>
      <c r="J24" s="4" t="s">
        <v>38</v>
      </c>
      <c r="K24" s="4" t="s">
        <v>6</v>
      </c>
      <c r="L24" s="4"/>
      <c r="M24" s="4" t="s">
        <v>8</v>
      </c>
      <c r="N24" s="5">
        <f>DATE(2024,4,30)+TIME(12,26,43)</f>
        <v>45412.518553240741</v>
      </c>
    </row>
    <row r="25" spans="1:14" ht="15.5" x14ac:dyDescent="0.35">
      <c r="A25" s="1" t="s">
        <v>0</v>
      </c>
      <c r="B25" s="1" t="s">
        <v>87</v>
      </c>
      <c r="C25" s="1" t="s">
        <v>88</v>
      </c>
      <c r="D25" s="1" t="s">
        <v>89</v>
      </c>
      <c r="E25" s="1" t="s">
        <v>90</v>
      </c>
      <c r="F25" s="1" t="s">
        <v>5</v>
      </c>
      <c r="G25" s="1"/>
      <c r="H25" s="1"/>
      <c r="I25" s="1"/>
      <c r="J25" s="1" t="s">
        <v>20</v>
      </c>
      <c r="K25" s="1" t="s">
        <v>6</v>
      </c>
      <c r="L25" s="1"/>
      <c r="M25" s="1" t="s">
        <v>8</v>
      </c>
      <c r="N25" s="3">
        <f>DATE(2024,3,13)+TIME(16,40,50)</f>
        <v>45364.695023148146</v>
      </c>
    </row>
    <row r="26" spans="1:14" ht="15.5" x14ac:dyDescent="0.35">
      <c r="A26" s="4" t="s">
        <v>0</v>
      </c>
      <c r="B26" s="4" t="s">
        <v>133</v>
      </c>
      <c r="C26" s="4" t="s">
        <v>134</v>
      </c>
      <c r="D26" s="4" t="s">
        <v>135</v>
      </c>
      <c r="E26" s="4" t="s">
        <v>136</v>
      </c>
      <c r="F26" s="4" t="s">
        <v>5</v>
      </c>
      <c r="G26" s="4"/>
      <c r="H26" s="4"/>
      <c r="I26" s="4"/>
      <c r="J26" s="4" t="s">
        <v>13</v>
      </c>
      <c r="K26" s="4" t="s">
        <v>6</v>
      </c>
      <c r="L26" s="4"/>
      <c r="M26" s="4" t="s">
        <v>8</v>
      </c>
      <c r="N26" s="5">
        <f>DATE(2024,4,10)+TIME(13,29,26)</f>
        <v>45392.562106481484</v>
      </c>
    </row>
    <row r="27" spans="1:14" ht="15.5" x14ac:dyDescent="0.35">
      <c r="A27" s="1" t="s">
        <v>0</v>
      </c>
      <c r="B27" s="1" t="s">
        <v>91</v>
      </c>
      <c r="C27" s="1" t="s">
        <v>92</v>
      </c>
      <c r="D27" s="1" t="s">
        <v>93</v>
      </c>
      <c r="E27" s="2" t="s">
        <v>94</v>
      </c>
      <c r="F27" s="1" t="s">
        <v>5</v>
      </c>
      <c r="G27" s="1" t="s">
        <v>6</v>
      </c>
      <c r="H27" s="1"/>
      <c r="I27" s="1"/>
      <c r="J27" s="1" t="s">
        <v>13</v>
      </c>
      <c r="K27" s="1" t="s">
        <v>6</v>
      </c>
      <c r="L27" s="1"/>
      <c r="M27" s="1" t="s">
        <v>8</v>
      </c>
      <c r="N27" s="3">
        <f>DATE(2024,3,17)+TIME(14,0,36)</f>
        <v>45368.583749999998</v>
      </c>
    </row>
    <row r="28" spans="1:14" ht="15.5" x14ac:dyDescent="0.35">
      <c r="A28" s="4" t="s">
        <v>0</v>
      </c>
      <c r="B28" s="4" t="s">
        <v>158</v>
      </c>
      <c r="C28" s="4" t="s">
        <v>76</v>
      </c>
      <c r="D28" s="4" t="s">
        <v>159</v>
      </c>
      <c r="E28" s="4" t="s">
        <v>160</v>
      </c>
      <c r="F28" s="4" t="s">
        <v>5</v>
      </c>
      <c r="G28" s="4" t="s">
        <v>6</v>
      </c>
      <c r="H28" s="4" t="s">
        <v>161</v>
      </c>
      <c r="I28" s="4"/>
      <c r="J28" s="4" t="s">
        <v>13</v>
      </c>
      <c r="K28" s="4" t="s">
        <v>6</v>
      </c>
      <c r="L28" s="4"/>
      <c r="M28" s="4" t="s">
        <v>8</v>
      </c>
      <c r="N28" s="5">
        <f>DATE(2024,4,25)+TIME(12,44,49)</f>
        <v>45407.531122685185</v>
      </c>
    </row>
    <row r="29" spans="1:14" ht="15.5" x14ac:dyDescent="0.35">
      <c r="A29" s="1" t="s">
        <v>0</v>
      </c>
      <c r="B29" s="1" t="s">
        <v>95</v>
      </c>
      <c r="C29" s="1" t="s">
        <v>53</v>
      </c>
      <c r="D29" s="1" t="s">
        <v>96</v>
      </c>
      <c r="E29" s="1" t="s">
        <v>97</v>
      </c>
      <c r="F29" s="1" t="s">
        <v>5</v>
      </c>
      <c r="G29" s="1" t="s">
        <v>14</v>
      </c>
      <c r="H29" s="1"/>
      <c r="I29" s="1"/>
      <c r="J29" s="1" t="s">
        <v>38</v>
      </c>
      <c r="K29" s="1" t="s">
        <v>14</v>
      </c>
      <c r="L29" s="1" t="s">
        <v>43</v>
      </c>
      <c r="M29" s="1" t="s">
        <v>8</v>
      </c>
      <c r="N29" s="3">
        <f>DATE(2024,3,17)+TIME(19,37,41)</f>
        <v>45368.817835648151</v>
      </c>
    </row>
    <row r="30" spans="1:14" ht="15.5" x14ac:dyDescent="0.35">
      <c r="A30" s="4" t="s">
        <v>0</v>
      </c>
      <c r="B30" s="4" t="s">
        <v>98</v>
      </c>
      <c r="C30" s="4" t="s">
        <v>99</v>
      </c>
      <c r="D30" s="4" t="s">
        <v>100</v>
      </c>
      <c r="E30" s="4" t="s">
        <v>101</v>
      </c>
      <c r="F30" s="4" t="s">
        <v>5</v>
      </c>
      <c r="G30" s="4" t="s">
        <v>14</v>
      </c>
      <c r="H30" s="4"/>
      <c r="I30" s="4"/>
      <c r="J30" s="4" t="s">
        <v>20</v>
      </c>
      <c r="K30" s="4" t="s">
        <v>14</v>
      </c>
      <c r="L30" s="4" t="s">
        <v>15</v>
      </c>
      <c r="M30" s="4" t="s">
        <v>8</v>
      </c>
      <c r="N30" s="5">
        <f>DATE(2024,3,8)+TIME(10,27,39)</f>
        <v>45359.435868055552</v>
      </c>
    </row>
    <row r="31" spans="1:14" ht="15.5" x14ac:dyDescent="0.35">
      <c r="A31" s="1" t="s">
        <v>0</v>
      </c>
      <c r="B31" s="1" t="s">
        <v>102</v>
      </c>
      <c r="C31" s="1" t="s">
        <v>103</v>
      </c>
      <c r="D31" s="1" t="s">
        <v>104</v>
      </c>
      <c r="E31" s="1" t="s">
        <v>105</v>
      </c>
      <c r="F31" s="1" t="s">
        <v>5</v>
      </c>
      <c r="G31" s="1"/>
      <c r="H31" s="1" t="s">
        <v>106</v>
      </c>
      <c r="I31" s="1"/>
      <c r="J31" s="1" t="s">
        <v>13</v>
      </c>
      <c r="K31" s="1" t="s">
        <v>6</v>
      </c>
      <c r="L31" s="1"/>
      <c r="M31" s="1" t="s">
        <v>8</v>
      </c>
      <c r="N31" s="3">
        <f>DATE(2024,3,9)+TIME(12,52,6)</f>
        <v>45360.536180555559</v>
      </c>
    </row>
    <row r="32" spans="1:14" ht="15.5" x14ac:dyDescent="0.35">
      <c r="A32" s="4" t="s">
        <v>0</v>
      </c>
      <c r="B32" s="4" t="s">
        <v>107</v>
      </c>
      <c r="C32" s="4" t="s">
        <v>92</v>
      </c>
      <c r="D32" s="4" t="s">
        <v>108</v>
      </c>
      <c r="E32" s="4" t="s">
        <v>109</v>
      </c>
      <c r="F32" s="4" t="s">
        <v>5</v>
      </c>
      <c r="G32" s="4" t="s">
        <v>6</v>
      </c>
      <c r="H32" s="4"/>
      <c r="I32" s="4"/>
      <c r="J32" s="4" t="s">
        <v>20</v>
      </c>
      <c r="K32" s="4" t="s">
        <v>6</v>
      </c>
      <c r="L32" s="4"/>
      <c r="M32" s="4" t="s">
        <v>8</v>
      </c>
      <c r="N32" s="5">
        <f>DATE(2024,3,3)+TIME(18,58,8)</f>
        <v>45354.790370370371</v>
      </c>
    </row>
    <row r="33" spans="1:14" ht="15.5" x14ac:dyDescent="0.35">
      <c r="A33" s="1" t="s">
        <v>0</v>
      </c>
      <c r="B33" s="1" t="s">
        <v>110</v>
      </c>
      <c r="C33" s="1" t="s">
        <v>111</v>
      </c>
      <c r="D33" s="1" t="s">
        <v>112</v>
      </c>
      <c r="E33" s="2" t="s">
        <v>113</v>
      </c>
      <c r="F33" s="1"/>
      <c r="G33" s="1" t="s">
        <v>6</v>
      </c>
      <c r="H33" s="1" t="s">
        <v>114</v>
      </c>
      <c r="I33" s="1"/>
      <c r="J33" s="1" t="s">
        <v>13</v>
      </c>
      <c r="K33" s="1" t="s">
        <v>6</v>
      </c>
      <c r="L33" s="1"/>
      <c r="M33" s="1" t="s">
        <v>8</v>
      </c>
      <c r="N33" s="3">
        <f>DATE(2024,3,15)+TIME(15,48,50)</f>
        <v>45366.658912037034</v>
      </c>
    </row>
    <row r="34" spans="1:14" ht="15.5" x14ac:dyDescent="0.35">
      <c r="A34" s="4" t="s">
        <v>0</v>
      </c>
      <c r="B34" s="4" t="s">
        <v>115</v>
      </c>
      <c r="C34" s="4" t="s">
        <v>116</v>
      </c>
      <c r="D34" s="4" t="s">
        <v>117</v>
      </c>
      <c r="E34" s="6" t="s">
        <v>118</v>
      </c>
      <c r="F34" s="4" t="s">
        <v>5</v>
      </c>
      <c r="G34" s="4" t="s">
        <v>6</v>
      </c>
      <c r="H34" s="4"/>
      <c r="I34" s="4"/>
      <c r="J34" s="4" t="s">
        <v>20</v>
      </c>
      <c r="K34" s="4" t="s">
        <v>6</v>
      </c>
      <c r="L34" s="4"/>
      <c r="M34" s="4" t="s">
        <v>8</v>
      </c>
      <c r="N34" s="5">
        <f>DATE(2024,3,1)+TIME(16,12,23)</f>
        <v>45352.675266203703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Hamersley</dc:creator>
  <cp:lastModifiedBy>Alison Hamersley</cp:lastModifiedBy>
  <dcterms:created xsi:type="dcterms:W3CDTF">2024-04-02T07:31:02Z</dcterms:created>
  <dcterms:modified xsi:type="dcterms:W3CDTF">2024-05-03T00:29:20Z</dcterms:modified>
</cp:coreProperties>
</file>